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456" windowWidth="12384" windowHeight="6516" activeTab="0"/>
  </bookViews>
  <sheets>
    <sheet name="Tabelle1" sheetId="1" r:id="rId1"/>
    <sheet name="Kapitel 3" sheetId="2" r:id="rId2"/>
    <sheet name="Kapitel 4.1" sheetId="3" r:id="rId3"/>
    <sheet name="Kapitel 4.2" sheetId="4" r:id="rId4"/>
    <sheet name="Ilfospeed RC Deluxe" sheetId="5" r:id="rId5"/>
    <sheet name="Agfa Multicontrast Premium" sheetId="6" r:id="rId6"/>
  </sheets>
  <definedNames/>
  <calcPr fullCalcOnLoad="1"/>
</workbook>
</file>

<file path=xl/comments5.xml><?xml version="1.0" encoding="utf-8"?>
<comments xmlns="http://schemas.openxmlformats.org/spreadsheetml/2006/main">
  <authors>
    <author>J. Reincke</author>
  </authors>
  <commentList>
    <comment ref="C1" authorId="0">
      <text>
        <r>
          <rPr>
            <b/>
            <sz val="8"/>
            <rFont val="Tahoma"/>
            <family val="0"/>
          </rPr>
          <t>J. Reincke:</t>
        </r>
        <r>
          <rPr>
            <sz val="8"/>
            <rFont val="Tahoma"/>
            <family val="0"/>
          </rPr>
          <t xml:space="preserve">
Angaben von Ilford:  Abweichung der Empfindlichkeit in logarithmischen Werten. Verdoppelung bzw. Halbierung = 0.3. Der Wert für 10000 Sekunden ist extrapoliert.</t>
        </r>
      </text>
    </comment>
    <comment ref="D1" authorId="0">
      <text>
        <r>
          <rPr>
            <b/>
            <sz val="8"/>
            <rFont val="Tahoma"/>
            <family val="0"/>
          </rPr>
          <t>J. Reincke:</t>
        </r>
        <r>
          <rPr>
            <sz val="8"/>
            <rFont val="Tahoma"/>
            <family val="0"/>
          </rPr>
          <t xml:space="preserve">
Um so viele Stufen aufblenden.</t>
        </r>
      </text>
    </comment>
    <comment ref="E1" authorId="0">
      <text>
        <r>
          <rPr>
            <b/>
            <sz val="8"/>
            <rFont val="Tahoma"/>
            <family val="0"/>
          </rPr>
          <t>J. Reincke:</t>
        </r>
        <r>
          <rPr>
            <sz val="8"/>
            <rFont val="Tahoma"/>
            <family val="0"/>
          </rPr>
          <t xml:space="preserve">
Angaben von Ilford.</t>
        </r>
      </text>
    </comment>
  </commentList>
</comments>
</file>

<file path=xl/comments6.xml><?xml version="1.0" encoding="utf-8"?>
<comments xmlns="http://schemas.openxmlformats.org/spreadsheetml/2006/main">
  <authors>
    <author>J. Reincke</author>
  </authors>
  <commentList>
    <comment ref="D2" authorId="0">
      <text>
        <r>
          <rPr>
            <b/>
            <sz val="8"/>
            <rFont val="Tahoma"/>
            <family val="0"/>
          </rPr>
          <t>J. Reincke:</t>
        </r>
        <r>
          <rPr>
            <sz val="8"/>
            <rFont val="Tahoma"/>
            <family val="0"/>
          </rPr>
          <t xml:space="preserve">
Entspricht der Abschwächung der Empfindlichkeit?</t>
        </r>
      </text>
    </comment>
    <comment ref="E2" authorId="0">
      <text>
        <r>
          <rPr>
            <b/>
            <sz val="8"/>
            <rFont val="Tahoma"/>
            <family val="0"/>
          </rPr>
          <t>J. Reincke:</t>
        </r>
        <r>
          <rPr>
            <sz val="8"/>
            <rFont val="Tahoma"/>
            <family val="0"/>
          </rPr>
          <t xml:space="preserve">
Entspricht der zu erhöhenden Belichtung?</t>
        </r>
      </text>
    </comment>
    <comment ref="F2" authorId="0">
      <text>
        <r>
          <rPr>
            <b/>
            <sz val="8"/>
            <rFont val="Tahoma"/>
            <family val="0"/>
          </rPr>
          <t>J. Reincke:</t>
        </r>
        <r>
          <rPr>
            <sz val="8"/>
            <rFont val="Tahoma"/>
            <family val="0"/>
          </rPr>
          <t xml:space="preserve">
Anzahl der Blendenstufen zur Korrektur der Belichtung?</t>
        </r>
      </text>
    </comment>
  </commentList>
</comments>
</file>

<file path=xl/sharedStrings.xml><?xml version="1.0" encoding="utf-8"?>
<sst xmlns="http://schemas.openxmlformats.org/spreadsheetml/2006/main" count="75" uniqueCount="48">
  <si>
    <t>Sekunden</t>
  </si>
  <si>
    <t>Minuten</t>
  </si>
  <si>
    <t>t0</t>
  </si>
  <si>
    <t>längste Zeit ohne Reziprozitätsfehler</t>
  </si>
  <si>
    <t>Eingabeparameter</t>
  </si>
  <si>
    <t>p</t>
  </si>
  <si>
    <t>Schwarzschildexponent</t>
  </si>
  <si>
    <t>Ausgabeparameter</t>
  </si>
  <si>
    <t>tm</t>
  </si>
  <si>
    <t>gemessene Belichtungszeit</t>
  </si>
  <si>
    <t>ts</t>
  </si>
  <si>
    <t>ts1</t>
  </si>
  <si>
    <t>ts2</t>
  </si>
  <si>
    <t>tm1</t>
  </si>
  <si>
    <t>tm2</t>
  </si>
  <si>
    <t>gemessene Belichtungszeit 1 (Herstellerangabe)</t>
  </si>
  <si>
    <t>gemessene Belichtungszeit 2 (Herstellerangabe)</t>
  </si>
  <si>
    <t>einzustellende Belichtungszeit 1 (Herstellerangabe)</t>
  </si>
  <si>
    <t>einzustellende Belichtungszeit 2 (Herstellerangabe)</t>
  </si>
  <si>
    <t>b1</t>
  </si>
  <si>
    <t>b2</t>
  </si>
  <si>
    <t>einzustellende Belichtungszeit in Sekunden</t>
  </si>
  <si>
    <t>Korrektur 1 Blendenstufen (Herstellerangabe)</t>
  </si>
  <si>
    <t>Korrektur 2 Blendenstufen (Herstellerangabe)</t>
  </si>
  <si>
    <t>min</t>
  </si>
  <si>
    <t>sec</t>
  </si>
  <si>
    <t>in</t>
  </si>
  <si>
    <t>out</t>
  </si>
  <si>
    <t>Höhe</t>
  </si>
  <si>
    <t>delta lg H</t>
  </si>
  <si>
    <t>delta H</t>
  </si>
  <si>
    <t>1 / delta H</t>
  </si>
  <si>
    <t>ld(1/delta H)</t>
  </si>
  <si>
    <t>Sek.</t>
  </si>
  <si>
    <t>Spalte A und B abgelesen aus Datenblatt</t>
  </si>
  <si>
    <t>k</t>
  </si>
  <si>
    <t>alternativ: Korrektur in Blendenstufen</t>
  </si>
  <si>
    <t>Senkung Empfindlichkeit</t>
  </si>
  <si>
    <t>Blenden-korrektur errechnet</t>
  </si>
  <si>
    <t>Blenden-korrektur Ilford</t>
  </si>
  <si>
    <t>Blenden-korrektur gemittelt</t>
  </si>
  <si>
    <t>(Berechnung nach 4.2, Messpunkte 10 und 100 Sekunden)</t>
  </si>
  <si>
    <t>(Berechnung nach 4.2, Messpunkte 100 und 1000 Sekunden)</t>
  </si>
  <si>
    <t>h</t>
  </si>
  <si>
    <t>m</t>
  </si>
  <si>
    <t>s</t>
  </si>
  <si>
    <t>Zeitenreihe:</t>
  </si>
  <si>
    <t xml:space="preserve">Die nachfolgenden Tabellenblätter - insbesondere die Kapitelangaben - beziehen sich auf die Ausarbeitung zum Schwarzschildeffekt von Dieter Lefeling ("s-effekt.pdf"), zu finden auf der Seite "www.die-lochkamera.de" unter dem Thema "Belichtung". Nachfolgend dann zwei Beispielrechnungen für die Papiere "Ilfospeed RC Deluxe 1" und "Agfa Multicontrast Premium". </t>
  </si>
</sst>
</file>

<file path=xl/styles.xml><?xml version="1.0" encoding="utf-8"?>
<styleSheet xmlns="http://schemas.openxmlformats.org/spreadsheetml/2006/main">
  <numFmts count="17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dd/mm/yyyy"/>
  </numFmts>
  <fonts count="6">
    <font>
      <sz val="10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10"/>
      <name val="Arial"/>
      <family val="2"/>
    </font>
    <font>
      <sz val="10"/>
      <color indexed="55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0" fillId="2" borderId="0" xfId="0" applyFill="1" applyAlignment="1">
      <alignment horizontal="right"/>
    </xf>
    <xf numFmtId="0" fontId="0" fillId="2" borderId="0" xfId="0" applyFill="1" applyAlignment="1">
      <alignment/>
    </xf>
    <xf numFmtId="0" fontId="0" fillId="0" borderId="0" xfId="0" applyFill="1" applyAlignment="1">
      <alignment/>
    </xf>
    <xf numFmtId="16" fontId="0" fillId="0" borderId="0" xfId="0" applyNumberFormat="1" applyAlignment="1">
      <alignment/>
    </xf>
    <xf numFmtId="0" fontId="3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3" fillId="0" borderId="0" xfId="0" applyNumberFormat="1" applyFont="1" applyAlignment="1">
      <alignment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"/>
  <sheetViews>
    <sheetView tabSelected="1" workbookViewId="0" topLeftCell="A1">
      <selection activeCell="A2" sqref="A2"/>
    </sheetView>
  </sheetViews>
  <sheetFormatPr defaultColWidth="11.421875" defaultRowHeight="12.75"/>
  <cols>
    <col min="1" max="1" width="58.57421875" style="0" customWidth="1"/>
    <col min="3" max="3" width="21.00390625" style="0" customWidth="1"/>
  </cols>
  <sheetData>
    <row r="1" s="1" customFormat="1" ht="116.25" customHeight="1">
      <c r="A1" s="11" t="s">
        <v>47</v>
      </c>
    </row>
    <row r="2" spans="2:10" s="4" customFormat="1" ht="12.75">
      <c r="B2"/>
      <c r="D2"/>
      <c r="E2"/>
      <c r="I2"/>
      <c r="J2"/>
    </row>
    <row r="3" spans="2:10" s="4" customFormat="1" ht="12.75">
      <c r="B3"/>
      <c r="D3"/>
      <c r="E3"/>
      <c r="I3"/>
      <c r="J3"/>
    </row>
    <row r="6" spans="8:9" ht="12.75">
      <c r="H6" s="2"/>
      <c r="I6" s="2"/>
    </row>
    <row r="7" spans="3:9" ht="12.75">
      <c r="C7" s="2"/>
      <c r="D7" s="2"/>
      <c r="F7" s="4"/>
      <c r="H7" s="2"/>
      <c r="I7" s="2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"/>
  <sheetViews>
    <sheetView workbookViewId="0" topLeftCell="A1">
      <selection activeCell="B2" sqref="B2"/>
    </sheetView>
  </sheetViews>
  <sheetFormatPr defaultColWidth="11.421875" defaultRowHeight="12.75"/>
  <cols>
    <col min="1" max="1" width="13.00390625" style="0" customWidth="1"/>
    <col min="3" max="3" width="35.00390625" style="0" customWidth="1"/>
    <col min="5" max="5" width="4.140625" style="0" customWidth="1"/>
    <col min="6" max="7" width="4.00390625" style="0" customWidth="1"/>
  </cols>
  <sheetData>
    <row r="1" ht="12.75">
      <c r="C1" s="1" t="s">
        <v>4</v>
      </c>
    </row>
    <row r="2" spans="1:3" ht="12.75">
      <c r="A2" t="s">
        <v>5</v>
      </c>
      <c r="B2">
        <v>0.734</v>
      </c>
      <c r="C2" t="s">
        <v>6</v>
      </c>
    </row>
    <row r="3" spans="1:3" ht="12.75">
      <c r="A3" t="s">
        <v>2</v>
      </c>
      <c r="B3">
        <v>18.37</v>
      </c>
      <c r="C3" t="s">
        <v>3</v>
      </c>
    </row>
    <row r="4" spans="1:3" ht="12.75">
      <c r="A4" t="s">
        <v>8</v>
      </c>
      <c r="B4">
        <v>100</v>
      </c>
      <c r="C4" t="s">
        <v>9</v>
      </c>
    </row>
    <row r="10" spans="3:7" ht="12.75">
      <c r="C10" s="1" t="s">
        <v>7</v>
      </c>
      <c r="E10" s="3" t="s">
        <v>43</v>
      </c>
      <c r="F10" s="3" t="s">
        <v>44</v>
      </c>
      <c r="G10" s="3" t="s">
        <v>45</v>
      </c>
    </row>
    <row r="11" spans="1:7" ht="12.75">
      <c r="A11" t="s">
        <v>10</v>
      </c>
      <c r="B11" s="1">
        <f>$B$3*POWER(($B$4/$B$3),(1/$B$2))</f>
        <v>184.79288154425643</v>
      </c>
      <c r="C11" t="s">
        <v>21</v>
      </c>
      <c r="E11" s="1">
        <f>INT($B$11/3600)</f>
        <v>0</v>
      </c>
      <c r="F11" s="1">
        <f>INT(($B$11-$E$11*3600)/60)</f>
        <v>3</v>
      </c>
      <c r="G11" s="1">
        <f>ROUND(($B$11-$E$11*3600-$F$11*60),0)</f>
        <v>5</v>
      </c>
    </row>
    <row r="12" spans="1:3" ht="12.75">
      <c r="A12" t="s">
        <v>35</v>
      </c>
      <c r="B12" s="1">
        <f>(1-$B$2)*LN($B$4/$B$3)/LN(2)</f>
        <v>0.6502573406045347</v>
      </c>
      <c r="C12" t="s">
        <v>36</v>
      </c>
    </row>
  </sheetData>
  <printOptions/>
  <pageMargins left="0.75" right="0.75" top="1" bottom="1" header="0.4921259845" footer="0.4921259845"/>
  <pageSetup horizontalDpi="360" verticalDpi="36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2"/>
  <sheetViews>
    <sheetView workbookViewId="0" topLeftCell="A1">
      <selection activeCell="C13" sqref="C13"/>
    </sheetView>
  </sheetViews>
  <sheetFormatPr defaultColWidth="11.421875" defaultRowHeight="12.75"/>
  <cols>
    <col min="1" max="1" width="13.00390625" style="0" customWidth="1"/>
    <col min="3" max="3" width="35.00390625" style="0" customWidth="1"/>
  </cols>
  <sheetData>
    <row r="1" ht="12.75">
      <c r="C1" s="1" t="s">
        <v>4</v>
      </c>
    </row>
    <row r="2" spans="1:3" ht="12.75">
      <c r="A2" t="s">
        <v>13</v>
      </c>
      <c r="B2">
        <v>1</v>
      </c>
      <c r="C2" t="s">
        <v>15</v>
      </c>
    </row>
    <row r="3" spans="1:3" ht="12.75">
      <c r="A3" t="s">
        <v>14</v>
      </c>
      <c r="B3">
        <v>100</v>
      </c>
      <c r="C3" t="s">
        <v>16</v>
      </c>
    </row>
    <row r="4" spans="1:3" ht="12.75">
      <c r="A4" t="s">
        <v>11</v>
      </c>
      <c r="B4">
        <v>3</v>
      </c>
      <c r="C4" t="s">
        <v>17</v>
      </c>
    </row>
    <row r="5" spans="1:3" ht="12.75">
      <c r="A5" t="s">
        <v>12</v>
      </c>
      <c r="B5">
        <v>1800</v>
      </c>
      <c r="C5" t="s">
        <v>18</v>
      </c>
    </row>
    <row r="10" ht="12.75">
      <c r="C10" s="1" t="s">
        <v>7</v>
      </c>
    </row>
    <row r="11" spans="1:3" ht="12.75">
      <c r="A11" t="s">
        <v>5</v>
      </c>
      <c r="B11" s="1">
        <f>LN($B$2/$B$3)/LN($B$4/$B$5)</f>
        <v>0.7199032089141344</v>
      </c>
      <c r="C11" t="s">
        <v>6</v>
      </c>
    </row>
    <row r="12" spans="1:3" ht="12.75">
      <c r="A12" t="s">
        <v>2</v>
      </c>
      <c r="B12" s="1">
        <f>POWER((POWER($B$4,$B$11)/$B$2),1/($B$11-1))</f>
        <v>0.05938894555229869</v>
      </c>
      <c r="C12" t="s">
        <v>3</v>
      </c>
    </row>
  </sheetData>
  <printOptions/>
  <pageMargins left="0.75" right="0.75" top="1" bottom="1" header="0.4921259845" footer="0.4921259845"/>
  <pageSetup horizontalDpi="360" verticalDpi="36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2"/>
  <sheetViews>
    <sheetView workbookViewId="0" topLeftCell="A1">
      <selection activeCell="B11" sqref="B11"/>
    </sheetView>
  </sheetViews>
  <sheetFormatPr defaultColWidth="11.421875" defaultRowHeight="12.75"/>
  <cols>
    <col min="1" max="1" width="13.00390625" style="0" customWidth="1"/>
    <col min="3" max="3" width="35.00390625" style="0" customWidth="1"/>
  </cols>
  <sheetData>
    <row r="1" ht="12.75">
      <c r="C1" s="1" t="s">
        <v>4</v>
      </c>
    </row>
    <row r="2" spans="1:3" ht="12.75">
      <c r="A2" t="s">
        <v>13</v>
      </c>
      <c r="B2">
        <v>10</v>
      </c>
      <c r="C2" t="s">
        <v>15</v>
      </c>
    </row>
    <row r="3" spans="1:3" ht="12.75">
      <c r="A3" t="s">
        <v>14</v>
      </c>
      <c r="B3">
        <v>100</v>
      </c>
      <c r="C3" t="s">
        <v>16</v>
      </c>
    </row>
    <row r="4" spans="1:3" ht="12.75">
      <c r="A4" t="s">
        <v>19</v>
      </c>
      <c r="B4">
        <v>0</v>
      </c>
      <c r="C4" t="s">
        <v>22</v>
      </c>
    </row>
    <row r="5" spans="1:3" ht="12.75">
      <c r="A5" t="s">
        <v>20</v>
      </c>
      <c r="B5">
        <v>0.65</v>
      </c>
      <c r="C5" t="s">
        <v>23</v>
      </c>
    </row>
    <row r="6" ht="12.75">
      <c r="B6" s="3"/>
    </row>
    <row r="10" ht="12.75">
      <c r="C10" s="1" t="s">
        <v>7</v>
      </c>
    </row>
    <row r="11" spans="1:3" ht="12.75">
      <c r="A11" t="s">
        <v>5</v>
      </c>
      <c r="B11" s="1">
        <f>1-LN(2)*($B$4-$B$5)/(LN($B$2/$B$3))</f>
        <v>0.8043305028184122</v>
      </c>
      <c r="C11" t="s">
        <v>6</v>
      </c>
    </row>
    <row r="12" spans="1:3" ht="12.75">
      <c r="A12" t="s">
        <v>2</v>
      </c>
      <c r="B12" s="1">
        <f>$B$2*POWER(2,$B$4/($B$11-1))</f>
        <v>10</v>
      </c>
      <c r="C12" t="s">
        <v>3</v>
      </c>
    </row>
  </sheetData>
  <printOptions/>
  <pageMargins left="0.75" right="0.75" top="1" bottom="1" header="0.4921259845" footer="0.4921259845"/>
  <pageSetup horizontalDpi="360" verticalDpi="36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3"/>
  <sheetViews>
    <sheetView workbookViewId="0" topLeftCell="A4">
      <selection activeCell="B21" sqref="B21"/>
    </sheetView>
  </sheetViews>
  <sheetFormatPr defaultColWidth="11.421875" defaultRowHeight="12.75"/>
  <cols>
    <col min="1" max="1" width="11.140625" style="0" customWidth="1"/>
    <col min="2" max="2" width="13.7109375" style="0" customWidth="1"/>
    <col min="3" max="3" width="15.28125" style="0" customWidth="1"/>
    <col min="4" max="6" width="12.421875" style="0" customWidth="1"/>
    <col min="7" max="7" width="12.00390625" style="0" customWidth="1"/>
    <col min="8" max="8" width="8.7109375" style="0" customWidth="1"/>
  </cols>
  <sheetData>
    <row r="1" spans="1:8" s="10" customFormat="1" ht="38.25">
      <c r="A1" s="9" t="s">
        <v>0</v>
      </c>
      <c r="B1" s="9" t="s">
        <v>1</v>
      </c>
      <c r="C1" s="9" t="s">
        <v>37</v>
      </c>
      <c r="D1" s="9" t="s">
        <v>38</v>
      </c>
      <c r="E1" s="9" t="s">
        <v>39</v>
      </c>
      <c r="F1" s="9" t="s">
        <v>40</v>
      </c>
      <c r="G1" s="9"/>
      <c r="H1" s="9"/>
    </row>
    <row r="2" spans="1:8" ht="12.75">
      <c r="A2" s="4">
        <v>0.1</v>
      </c>
      <c r="B2">
        <f>A2/60</f>
        <v>0.0016666666666666668</v>
      </c>
      <c r="C2" s="4">
        <v>0</v>
      </c>
      <c r="D2">
        <f>(-10/3)*C2</f>
        <v>0</v>
      </c>
      <c r="E2">
        <v>0</v>
      </c>
      <c r="F2">
        <f>(D2+E2)/2</f>
        <v>0</v>
      </c>
      <c r="H2" s="4"/>
    </row>
    <row r="3" spans="1:8" ht="12.75">
      <c r="A3" s="4">
        <v>1</v>
      </c>
      <c r="B3">
        <f>A3/60</f>
        <v>0.016666666666666666</v>
      </c>
      <c r="C3" s="4">
        <v>0</v>
      </c>
      <c r="D3">
        <f>(-10/3)*C3</f>
        <v>0</v>
      </c>
      <c r="E3">
        <v>0</v>
      </c>
      <c r="F3">
        <f>(D3+E3)/2</f>
        <v>0</v>
      </c>
      <c r="H3" s="4"/>
    </row>
    <row r="4" spans="1:6" ht="12.75">
      <c r="A4">
        <v>10</v>
      </c>
      <c r="B4">
        <f>A4/60</f>
        <v>0.16666666666666666</v>
      </c>
      <c r="C4">
        <v>0</v>
      </c>
      <c r="D4">
        <f>(-10/3)*C4</f>
        <v>0</v>
      </c>
      <c r="E4">
        <v>0</v>
      </c>
      <c r="F4">
        <f>(D4+E4)/2</f>
        <v>0</v>
      </c>
    </row>
    <row r="5" spans="1:6" ht="12.75">
      <c r="A5">
        <v>100</v>
      </c>
      <c r="B5">
        <f>A5/60</f>
        <v>1.6666666666666667</v>
      </c>
      <c r="C5">
        <v>-0.19</v>
      </c>
      <c r="D5">
        <f>(-10/3)*C5</f>
        <v>0.6333333333333334</v>
      </c>
      <c r="E5">
        <v>0.66666666666</v>
      </c>
      <c r="F5">
        <f>(D5+E5)/2</f>
        <v>0.6499999999966667</v>
      </c>
    </row>
    <row r="6" spans="1:6" ht="12.75">
      <c r="A6">
        <v>1000</v>
      </c>
      <c r="B6">
        <f>A6/60</f>
        <v>16.666666666666668</v>
      </c>
      <c r="C6">
        <v>-0.47</v>
      </c>
      <c r="D6">
        <f>(-10/3)*C6</f>
        <v>1.5666666666666667</v>
      </c>
      <c r="E6">
        <v>1.5</v>
      </c>
      <c r="F6">
        <f>(D6+E6)/2</f>
        <v>1.5333333333333332</v>
      </c>
    </row>
    <row r="7" spans="3:8" ht="12.75">
      <c r="C7" s="2"/>
      <c r="G7" s="2"/>
      <c r="H7" s="4"/>
    </row>
    <row r="11" spans="1:3" ht="12.75">
      <c r="A11" s="3" t="s">
        <v>5</v>
      </c>
      <c r="B11" s="1">
        <v>0.734</v>
      </c>
      <c r="C11" t="s">
        <v>42</v>
      </c>
    </row>
    <row r="12" spans="1:2" ht="12.75">
      <c r="A12" s="3" t="s">
        <v>2</v>
      </c>
      <c r="B12" s="1">
        <v>18.37</v>
      </c>
    </row>
    <row r="14" ht="12.75">
      <c r="A14" t="s">
        <v>46</v>
      </c>
    </row>
    <row r="15" spans="1:2" ht="12.75">
      <c r="A15" t="s">
        <v>26</v>
      </c>
      <c r="B15" s="3" t="s">
        <v>27</v>
      </c>
    </row>
    <row r="16" spans="1:3" ht="12.75">
      <c r="A16" s="3" t="s">
        <v>24</v>
      </c>
      <c r="B16" s="3" t="s">
        <v>24</v>
      </c>
      <c r="C16" s="3" t="s">
        <v>25</v>
      </c>
    </row>
    <row r="17" spans="1:3" ht="12.75">
      <c r="A17">
        <v>1</v>
      </c>
      <c r="B17">
        <v>1</v>
      </c>
      <c r="C17">
        <v>32</v>
      </c>
    </row>
    <row r="18" spans="1:3" ht="12.75">
      <c r="A18">
        <v>2</v>
      </c>
      <c r="B18">
        <v>3</v>
      </c>
      <c r="C18">
        <v>57</v>
      </c>
    </row>
    <row r="19" spans="1:3" ht="12.75">
      <c r="A19">
        <v>4</v>
      </c>
      <c r="B19">
        <v>10</v>
      </c>
      <c r="C19">
        <v>9</v>
      </c>
    </row>
    <row r="20" spans="1:3" ht="12.75">
      <c r="A20">
        <v>8</v>
      </c>
      <c r="B20">
        <v>26</v>
      </c>
      <c r="C20">
        <v>6</v>
      </c>
    </row>
    <row r="21" spans="1:3" ht="12.75">
      <c r="A21">
        <v>15</v>
      </c>
      <c r="B21">
        <v>61</v>
      </c>
      <c r="C21">
        <v>28</v>
      </c>
    </row>
    <row r="22" spans="1:3" ht="12.75">
      <c r="A22">
        <v>30</v>
      </c>
      <c r="B22">
        <v>158</v>
      </c>
      <c r="C22">
        <v>1</v>
      </c>
    </row>
    <row r="23" spans="1:3" ht="12.75">
      <c r="A23">
        <v>60</v>
      </c>
      <c r="B23">
        <v>406</v>
      </c>
      <c r="C23">
        <v>17</v>
      </c>
    </row>
  </sheetData>
  <printOptions/>
  <pageMargins left="0.75" right="0.75" top="1" bottom="1" header="0.4921259845" footer="0.4921259845"/>
  <pageSetup orientation="portrait" paperSize="9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9"/>
  <sheetViews>
    <sheetView workbookViewId="0" topLeftCell="A4">
      <selection activeCell="D16" sqref="D16"/>
    </sheetView>
  </sheetViews>
  <sheetFormatPr defaultColWidth="11.421875" defaultRowHeight="12.75"/>
  <cols>
    <col min="1" max="1" width="6.421875" style="0" customWidth="1"/>
    <col min="2" max="2" width="9.421875" style="0" customWidth="1"/>
    <col min="3" max="3" width="13.28125" style="0" customWidth="1"/>
    <col min="4" max="4" width="11.00390625" style="0" customWidth="1"/>
  </cols>
  <sheetData>
    <row r="1" ht="12.75">
      <c r="A1" s="7" t="s">
        <v>34</v>
      </c>
    </row>
    <row r="2" spans="1:6" ht="12.75">
      <c r="A2" s="3" t="s">
        <v>33</v>
      </c>
      <c r="B2" s="3" t="s">
        <v>28</v>
      </c>
      <c r="C2" s="3" t="s">
        <v>29</v>
      </c>
      <c r="D2" s="3" t="s">
        <v>30</v>
      </c>
      <c r="E2" s="3" t="s">
        <v>31</v>
      </c>
      <c r="F2" s="3" t="s">
        <v>32</v>
      </c>
    </row>
    <row r="3" spans="1:6" ht="12.75">
      <c r="A3" s="5">
        <v>0.1</v>
      </c>
      <c r="B3" s="5">
        <v>0</v>
      </c>
      <c r="C3" s="6">
        <f>B3/45</f>
        <v>0</v>
      </c>
      <c r="D3" s="6">
        <f>POWER(10,C3)</f>
        <v>1</v>
      </c>
      <c r="E3" s="6">
        <f>1/D3</f>
        <v>1</v>
      </c>
      <c r="F3" s="6">
        <f>LN(E3)/LN(2)</f>
        <v>0</v>
      </c>
    </row>
    <row r="4" spans="1:6" ht="12.75">
      <c r="A4" s="6">
        <v>0.5</v>
      </c>
      <c r="B4" s="6">
        <v>-0.29</v>
      </c>
      <c r="C4" s="6">
        <f>B4/45</f>
        <v>-0.006444444444444444</v>
      </c>
      <c r="D4" s="6">
        <f>POWER(10,C4)</f>
        <v>0.9852706719408282</v>
      </c>
      <c r="E4" s="6">
        <f aca="true" t="shared" si="0" ref="E4:E11">1/D4</f>
        <v>1.0149495245100084</v>
      </c>
      <c r="F4" s="6">
        <f aca="true" t="shared" si="1" ref="F4:F11">LN(E4)/LN(2)</f>
        <v>0.02140798105594069</v>
      </c>
    </row>
    <row r="5" spans="1:6" ht="12.75">
      <c r="A5" s="6">
        <v>1</v>
      </c>
      <c r="B5" s="6">
        <v>-0.57</v>
      </c>
      <c r="C5" s="6">
        <f aca="true" t="shared" si="2" ref="C5:C11">B5/45</f>
        <v>-0.012666666666666666</v>
      </c>
      <c r="D5" s="6">
        <f aca="true" t="shared" si="3" ref="D5:D11">POWER(10,C5)</f>
        <v>0.971255147109976</v>
      </c>
      <c r="E5" s="6">
        <f t="shared" si="0"/>
        <v>1.029595573290454</v>
      </c>
      <c r="F5" s="6">
        <f t="shared" si="1"/>
        <v>0.042077755868573256</v>
      </c>
    </row>
    <row r="6" spans="1:6" ht="12.75">
      <c r="A6" s="6">
        <v>2</v>
      </c>
      <c r="B6" s="6">
        <v>-0.94</v>
      </c>
      <c r="C6" s="6">
        <f t="shared" si="2"/>
        <v>-0.020888888888888887</v>
      </c>
      <c r="D6" s="6">
        <f t="shared" si="3"/>
        <v>0.9530399612363062</v>
      </c>
      <c r="E6" s="6">
        <f t="shared" si="0"/>
        <v>1.0492739451373856</v>
      </c>
      <c r="F6" s="6">
        <f t="shared" si="1"/>
        <v>0.0693913868709804</v>
      </c>
    </row>
    <row r="7" spans="1:6" ht="12.75">
      <c r="A7" s="6">
        <v>5</v>
      </c>
      <c r="B7" s="6">
        <v>-1.6</v>
      </c>
      <c r="C7" s="6">
        <f t="shared" si="2"/>
        <v>-0.035555555555555556</v>
      </c>
      <c r="D7" s="6">
        <f>POWER(10,C7)</f>
        <v>0.9213920154447734</v>
      </c>
      <c r="E7" s="6">
        <f t="shared" si="0"/>
        <v>1.0853143756811057</v>
      </c>
      <c r="F7" s="6">
        <f t="shared" si="1"/>
        <v>0.11811299892932836</v>
      </c>
    </row>
    <row r="8" spans="1:6" ht="12.75">
      <c r="A8" s="6">
        <v>10</v>
      </c>
      <c r="B8" s="6">
        <v>-2.1</v>
      </c>
      <c r="C8" s="6">
        <f t="shared" si="2"/>
        <v>-0.04666666666666667</v>
      </c>
      <c r="D8" s="6">
        <f t="shared" si="3"/>
        <v>0.8981178609606945</v>
      </c>
      <c r="E8" s="6">
        <f t="shared" si="0"/>
        <v>1.1134396090623615</v>
      </c>
      <c r="F8" s="6">
        <f t="shared" si="1"/>
        <v>0.15502331109474365</v>
      </c>
    </row>
    <row r="9" spans="1:6" ht="12.75">
      <c r="A9" s="6">
        <v>20</v>
      </c>
      <c r="B9" s="6">
        <v>-2.65</v>
      </c>
      <c r="C9" s="6">
        <f t="shared" si="2"/>
        <v>-0.058888888888888886</v>
      </c>
      <c r="D9" s="6">
        <f t="shared" si="3"/>
        <v>0.87319474038978</v>
      </c>
      <c r="E9" s="6">
        <f t="shared" si="0"/>
        <v>1.1452199077076624</v>
      </c>
      <c r="F9" s="6">
        <f t="shared" si="1"/>
        <v>0.19562465447670035</v>
      </c>
    </row>
    <row r="10" spans="1:6" ht="12.75">
      <c r="A10" s="6">
        <v>50</v>
      </c>
      <c r="B10" s="6">
        <v>-3.47</v>
      </c>
      <c r="C10" s="6">
        <f t="shared" si="2"/>
        <v>-0.07711111111111112</v>
      </c>
      <c r="D10" s="6">
        <f t="shared" si="3"/>
        <v>0.8373150337083441</v>
      </c>
      <c r="E10" s="6">
        <f t="shared" si="0"/>
        <v>1.1942936167897862</v>
      </c>
      <c r="F10" s="6">
        <f t="shared" si="1"/>
        <v>0.2561575664279811</v>
      </c>
    </row>
    <row r="11" spans="1:6" ht="12.75">
      <c r="A11" s="6">
        <v>100</v>
      </c>
      <c r="B11" s="6">
        <v>-4.08</v>
      </c>
      <c r="C11" s="6">
        <f t="shared" si="2"/>
        <v>-0.09066666666666667</v>
      </c>
      <c r="D11" s="6">
        <f t="shared" si="3"/>
        <v>0.8115837323977307</v>
      </c>
      <c r="E11" s="6">
        <f t="shared" si="0"/>
        <v>1.232158753411204</v>
      </c>
      <c r="F11" s="6">
        <f t="shared" si="1"/>
        <v>0.30118814726978754</v>
      </c>
    </row>
    <row r="13" ht="12.75">
      <c r="H13" s="8"/>
    </row>
    <row r="14" spans="1:4" ht="12.75">
      <c r="A14" s="3" t="s">
        <v>5</v>
      </c>
      <c r="B14" s="1">
        <v>0.956</v>
      </c>
      <c r="D14" t="s">
        <v>41</v>
      </c>
    </row>
    <row r="15" spans="1:2" ht="12.75">
      <c r="A15" s="3" t="s">
        <v>2</v>
      </c>
      <c r="B15" s="1">
        <v>0.87</v>
      </c>
    </row>
    <row r="20" ht="12.75">
      <c r="A20" t="s">
        <v>46</v>
      </c>
    </row>
    <row r="21" spans="1:2" ht="12.75">
      <c r="A21" t="s">
        <v>26</v>
      </c>
      <c r="B21" s="3" t="s">
        <v>27</v>
      </c>
    </row>
    <row r="22" spans="1:3" ht="12.75">
      <c r="A22" s="3" t="s">
        <v>24</v>
      </c>
      <c r="B22" s="3" t="s">
        <v>24</v>
      </c>
      <c r="C22" s="3" t="s">
        <v>25</v>
      </c>
    </row>
    <row r="23" spans="1:3" ht="12.75">
      <c r="A23">
        <v>1</v>
      </c>
      <c r="B23">
        <v>1</v>
      </c>
      <c r="C23">
        <v>12</v>
      </c>
    </row>
    <row r="24" spans="1:3" ht="12.75">
      <c r="A24">
        <v>2</v>
      </c>
      <c r="B24">
        <v>2</v>
      </c>
      <c r="C24">
        <v>31</v>
      </c>
    </row>
    <row r="25" spans="1:3" ht="12.75">
      <c r="A25">
        <v>4</v>
      </c>
      <c r="B25">
        <v>5</v>
      </c>
      <c r="C25">
        <v>11</v>
      </c>
    </row>
    <row r="26" spans="1:3" ht="12.75">
      <c r="A26">
        <v>8</v>
      </c>
      <c r="B26">
        <v>10</v>
      </c>
      <c r="C26">
        <v>42</v>
      </c>
    </row>
    <row r="27" spans="1:3" ht="12.75">
      <c r="A27">
        <v>15</v>
      </c>
      <c r="B27">
        <v>20</v>
      </c>
      <c r="C27">
        <v>39</v>
      </c>
    </row>
    <row r="28" spans="1:3" ht="12.75">
      <c r="A28">
        <v>30</v>
      </c>
      <c r="B28">
        <v>42</v>
      </c>
      <c r="C28">
        <v>37</v>
      </c>
    </row>
    <row r="29" spans="1:3" ht="12.75">
      <c r="A29">
        <v>60</v>
      </c>
      <c r="B29">
        <v>88</v>
      </c>
      <c r="C29">
        <v>2</v>
      </c>
    </row>
  </sheetData>
  <printOptions/>
  <pageMargins left="0.75" right="0.75" top="1" bottom="1" header="0.4921259845" footer="0.492125984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Reincke</dc:creator>
  <cp:keywords/>
  <dc:description/>
  <cp:lastModifiedBy>Reincke</cp:lastModifiedBy>
  <cp:lastPrinted>2003-04-25T07:54:28Z</cp:lastPrinted>
  <dcterms:created xsi:type="dcterms:W3CDTF">2000-08-09T16:52:15Z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